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ruvdelta.just.sise/dhs/webdav/6a2126ee4846d7066ef00df4473977aa47617f32/47311012211/bfd0a730-28bb-4cec-8f68-9eb5dc010db0/"/>
    </mc:Choice>
  </mc:AlternateContent>
  <xr:revisionPtr revIDLastSave="0" documentId="13_ncr:40000001_{1E2953E3-DA5C-40A2-9DAD-5E303BD32D7A}" xr6:coauthVersionLast="47" xr6:coauthVersionMax="47" xr10:uidLastSave="{00000000-0000-0000-0000-000000000000}"/>
  <bookViews>
    <workbookView xWindow="28680" yWindow="-120" windowWidth="29040" windowHeight="15720" xr2:uid="{487B745D-CC1B-4FD4-A792-60BDE92C6FAE}"/>
  </bookViews>
  <sheets>
    <sheet name="Lisa 1" sheetId="1" r:id="rId1"/>
  </sheets>
  <definedNames>
    <definedName name="_xlnm.Print_Titles" localSheetId="0">'Lisa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H47" i="1" l="1"/>
  <c r="G47" i="1"/>
  <c r="F47" i="1"/>
  <c r="E47" i="1"/>
  <c r="D47" i="1"/>
  <c r="J47" i="1"/>
</calcChain>
</file>

<file path=xl/sharedStrings.xml><?xml version="1.0" encoding="utf-8"?>
<sst xmlns="http://schemas.openxmlformats.org/spreadsheetml/2006/main" count="138" uniqueCount="70">
  <si>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</si>
  <si>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</si>
  <si>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</si>
  <si>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</si>
  <si>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</si>
  <si>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</si>
  <si>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</si>
  <si>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</si>
  <si>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Noorte motiv.programm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</si>
  <si>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</si>
  <si>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</si>
  <si>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</si>
  <si>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</si>
  <si>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</si>
  <si>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</si>
  <si>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</si>
  <si>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</si>
  <si>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</si>
  <si>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</si>
  <si>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</si>
  <si>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</si>
  <si>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</si>
  <si>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Personaliosakonna kulud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</si>
  <si>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</si>
  <si>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</si>
  <si>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</si>
  <si>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</si>
  <si>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</si>
  <si>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</si>
  <si>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VT tsentraalsed spordikulud</t>
  </si>
  <si>
    <t>Üritused</t>
  </si>
  <si>
    <t>Personalipartner</t>
  </si>
  <si>
    <t>Relvastatud üksuse ülem</t>
  </si>
  <si>
    <t>Relvastatud üksus</t>
  </si>
  <si>
    <t>Sekkumistegevuste osakonnajuhataja</t>
  </si>
  <si>
    <t>Keeleõpe</t>
  </si>
  <si>
    <t>KP sotsiaalprogrammid</t>
  </si>
  <si>
    <t>Teabehalduse juht</t>
  </si>
  <si>
    <t>Toitlustusjuht</t>
  </si>
  <si>
    <t>Üksuse juht</t>
  </si>
  <si>
    <t>20SE000028 - RKAS majanduskulud</t>
  </si>
  <si>
    <t>Vanglate kinnistud RKAS</t>
  </si>
  <si>
    <t>20SE030001 - Vabanemistoetused</t>
  </si>
  <si>
    <t>Eelarvejuht</t>
  </si>
  <si>
    <t>Vabanemistoetus</t>
  </si>
  <si>
    <t>44 - Omatulud</t>
  </si>
  <si>
    <t>Personalisöökla</t>
  </si>
  <si>
    <t>60 - Amortisatsioon</t>
  </si>
  <si>
    <t>Amortisatsioon</t>
  </si>
  <si>
    <t>Kokku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</si>
  <si>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</si>
  <si>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</si>
  <si>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</si>
  <si>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</si>
  <si>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</si>
  <si>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Investeering</t>
  </si>
  <si>
    <t xml:space="preserve"> Baaseelarve 2025</t>
  </si>
  <si>
    <t xml:space="preserve"> Muudatus1</t>
  </si>
  <si>
    <t xml:space="preserve"> Ülekantavad vahendid</t>
  </si>
  <si>
    <t xml:space="preserve"> Lõplik eelarve</t>
  </si>
  <si>
    <t>Vanglate ettevõtluskeskuse juhataja</t>
  </si>
  <si>
    <t>20IN004000 - Investeeringud</t>
  </si>
  <si>
    <t xml:space="preserve">Viru Vangla 2025. aasta eelarve </t>
  </si>
  <si>
    <t xml:space="preserve"> Muudatus3</t>
  </si>
  <si>
    <t>Saateüksuse juht</t>
  </si>
  <si>
    <t>Sekkumistegevuste kulud</t>
  </si>
  <si>
    <t>Tugiteenuste kulud</t>
  </si>
  <si>
    <t>Ülekantavate vahendite korrigeerimine</t>
  </si>
  <si>
    <t>Muudatus5</t>
  </si>
  <si>
    <t>Investeeringu käibemaks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</si>
</sst>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ouble">
        <color indexed="64"/>
      </bottom>
      <diagonal/>
    </border>
    <border>
      <left/>
      <right style="thin">
        <color theme="0" tint="-0.44999542222357858"/>
      </right>
      <top/>
      <bottom/>
      <diagonal/>
    </border>
    <border>
      <left style="thin">
        <color theme="0" tint="-0.44999542222357858"/>
      </left>
      <right style="thin">
        <color theme="0" tint="-0.44999542222357858"/>
      </right>
      <top/>
      <bottom/>
      <diagonal/>
    </border>
    <border>
      <left style="thin">
        <color theme="0" tint="-0.44999542222357858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Border="1"/>
    <xf numFmtId="3" fontId="1" fillId="0" borderId="7" xfId="0" applyNumberFormat="1" applyFont="1" applyBorder="1"/>
    <xf numFmtId="0" fontId="1" fillId="0" borderId="6" xfId="0" applyFont="1" applyBorder="1"/>
    <xf numFmtId="0" fontId="1" fillId="0" borderId="8" xfId="0" applyFont="1" applyBorder="1"/>
    <xf numFmtId="3" fontId="1" fillId="0" borderId="0" xfId="0" applyNumberFormat="1" applyFont="1"/>
  </cellXfs>
  <cellStyles count="1">
    <cellStyle name="Normaallaad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fill>
        <patternFill patternType="solid">
          <fgColor indexed="64"/>
          <bgColor theme="0" tint="-0.499984740745262"/>
        </patternFill>
      </fill>
      <border diagonalUp="0" diagonalDown="0" outline="0">
        <left style="thin">
          <color theme="0" tint="-0.44999542222357858"/>
        </left>
        <right style="thin">
          <color theme="0" tint="-0.4499954222235785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FE272A-4B83-4D5A-9D3C-5191755D30D8}" name="Tabel1" displayName="Tabel1" ref="A3:J47" totalsRowCount="1" headerRowDxfId="22" dataDxfId="21" tableBorderDxfId="20">
  <autoFilter ref="A3:J46" xr:uid="{A7FE272A-4B83-4D5A-9D3C-5191755D30D8}"/>
  <tableColumns count="10">
    <tableColumn id="1" xr3:uid="{0EB8A0A0-9942-40B6-9277-39D9962913BA}" name="Eelarve liik (ja objekt) käskkirjas" totalsRowLabel="Kokku" dataDxfId="19" totalsRowDxfId="18"/>
    <tableColumn id="2" xr3:uid="{67A4E138-7C93-4F0F-B582-CD91C9D014C9}" name="Ressurss käskkirjas" dataDxfId="17" totalsRowDxfId="16"/>
    <tableColumn id="3" xr3:uid="{7937104E-7372-4D9F-93E8-FB4A007C30CA}" name="Eelarve eest vastutav (ametikoht)" dataDxfId="15" totalsRowDxfId="14"/>
    <tableColumn id="4" xr3:uid="{5B769764-3683-4412-AAC8-DB730366B74C}" name=" Baaseelarve 2025" totalsRowFunction="sum" dataDxfId="5" totalsRowDxfId="13"/>
    <tableColumn id="5" xr3:uid="{1829F9C7-ED22-4B39-8FA2-07CE9AAFF301}" name=" Muudatus1" totalsRowFunction="sum" dataDxfId="4" totalsRowDxfId="12"/>
    <tableColumn id="6" xr3:uid="{A5EC8601-4D8E-463A-8D8D-1C6B9EB2213F}" name=" Ülekantavad vahendid" totalsRowFunction="sum" dataDxfId="3" totalsRowDxfId="11"/>
    <tableColumn id="7" xr3:uid="{544B10FA-482A-459F-B2F7-DA5D7E138799}" name=" Muudatus3" totalsRowFunction="sum" dataDxfId="2" totalsRowDxfId="10"/>
    <tableColumn id="10" xr3:uid="{E77C8AD5-27C8-423C-B63D-31DB4FA7BBC5}" name="Ülekantavate vahendite korrigeerimine" totalsRowFunction="sum" dataDxfId="1" totalsRowDxfId="9"/>
    <tableColumn id="11" xr3:uid="{9AA8152F-456D-4173-9135-1A9691A223BA}" name="Muudatus5" totalsRowFunction="sum" dataDxfId="0" totalsRowDxfId="8"/>
    <tableColumn id="9" xr3:uid="{09489692-90C9-43B9-82B6-365B62B7C25A}" name=" Lõplik eelarve" totalsRowFunction="sum" dataDxfId="7" totalsRowDxfId="6">
      <calculatedColumnFormula>SUM(Tabel1[[#This Row],[ Baaseelarve 2025]:[Muudatus5]])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J51"/>
  <sheetViews>
    <sheetView tabSelected="1" workbookViewId="0">
      <pane ySplit="3" topLeftCell="A4" activePane="bottomLeft" state="frozen"/>
      <selection pane="bottomLeft" activeCell="I40" sqref="I40"/>
    </sheetView>
  </sheetViews>
  <sheetFormatPr defaultColWidth="9" defaultRowHeight="15" x14ac:dyDescent="0.25"/>
  <cols>
    <col min="1" max="1" width="31.42578125" style="1" customWidth="1"/>
    <col min="2" max="2" width="23.28515625" style="1" customWidth="1"/>
    <col min="3" max="3" width="30.42578125" style="1" customWidth="1"/>
    <col min="4" max="4" width="12.85546875" style="1" customWidth="1"/>
    <col min="5" max="7" width="11.85546875" style="1" customWidth="1"/>
    <col min="8" max="8" width="13.7109375" style="1" customWidth="1"/>
    <col min="9" max="9" width="11.85546875" style="1" customWidth="1"/>
    <col min="10" max="10" width="11.140625" customWidth="1"/>
    <col min="11" max="11" width="12.85546875" style="1" customWidth="1"/>
    <col min="12" max="16384" width="9" style="1"/>
  </cols>
  <sheetData>
    <row r="1" spans="1:10" x14ac:dyDescent="0.25">
      <c r="A1" s="1" t="s">
        <v>62</v>
      </c>
      <c r="C1" s="1" t="s">
        <v>0</v>
      </c>
      <c r="J1" s="1"/>
    </row>
    <row r="2" spans="1:10" x14ac:dyDescent="0.25">
      <c r="J2" s="1"/>
    </row>
    <row r="3" spans="1:10" ht="41.25" customHeight="1" x14ac:dyDescent="0.25">
      <c r="A3" s="7" t="s">
        <v>50</v>
      </c>
      <c r="B3" s="8" t="s">
        <v>2</v>
      </c>
      <c r="C3" s="8" t="s">
        <v>1</v>
      </c>
      <c r="D3" s="9" t="s">
        <v>56</v>
      </c>
      <c r="E3" s="10" t="s">
        <v>57</v>
      </c>
      <c r="F3" s="10" t="s">
        <v>58</v>
      </c>
      <c r="G3" s="10" t="s">
        <v>63</v>
      </c>
      <c r="H3" s="10" t="s">
        <v>67</v>
      </c>
      <c r="I3" s="10" t="s">
        <v>68</v>
      </c>
      <c r="J3" s="11" t="s">
        <v>59</v>
      </c>
    </row>
    <row r="4" spans="1:10" x14ac:dyDescent="0.25">
      <c r="A4" s="12" t="s">
        <v>3</v>
      </c>
      <c r="B4" s="2" t="s">
        <v>69</v>
      </c>
      <c r="C4" s="2"/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13">
        <f>SUM(Tabel1[[#This Row],[ Baaseelarve 2025]:[Muudatus5]])</f>
        <v>0</v>
      </c>
    </row>
    <row r="5" spans="1:10" x14ac:dyDescent="0.25">
      <c r="A5" s="12" t="s">
        <v>3</v>
      </c>
      <c r="B5" s="2" t="s">
        <v>4</v>
      </c>
      <c r="C5" s="2"/>
      <c r="D5" s="3">
        <v>386603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13">
        <f>SUM(Tabel1[[#This Row],[ Baaseelarve 2025]:[Muudatus5]])</f>
        <v>386603</v>
      </c>
    </row>
    <row r="6" spans="1:10" x14ac:dyDescent="0.25">
      <c r="A6" s="12" t="s">
        <v>5</v>
      </c>
      <c r="B6" s="2" t="s">
        <v>6</v>
      </c>
      <c r="C6" s="2"/>
      <c r="D6" s="3">
        <v>1868393.1025366662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13">
        <f>SUM(Tabel1[[#This Row],[ Baaseelarve 2025]:[Muudatus5]])</f>
        <v>1868393.1025366662</v>
      </c>
    </row>
    <row r="7" spans="1:10" x14ac:dyDescent="0.25">
      <c r="A7" s="12" t="s">
        <v>7</v>
      </c>
      <c r="B7" s="2" t="s">
        <v>20</v>
      </c>
      <c r="C7" s="2" t="s">
        <v>31</v>
      </c>
      <c r="D7" s="3">
        <v>1500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13">
        <f>SUM(Tabel1[[#This Row],[ Baaseelarve 2025]:[Muudatus5]])</f>
        <v>1500</v>
      </c>
    </row>
    <row r="8" spans="1:10" x14ac:dyDescent="0.25">
      <c r="A8" s="12" t="s">
        <v>7</v>
      </c>
      <c r="B8" s="2" t="s">
        <v>10</v>
      </c>
      <c r="C8" s="2" t="s">
        <v>9</v>
      </c>
      <c r="D8" s="3">
        <v>4043902</v>
      </c>
      <c r="E8" s="3">
        <v>-1350</v>
      </c>
      <c r="F8" s="3">
        <v>9724</v>
      </c>
      <c r="G8" s="3">
        <v>-96104</v>
      </c>
      <c r="H8" s="3">
        <v>0</v>
      </c>
      <c r="I8" s="3">
        <v>-1930</v>
      </c>
      <c r="J8" s="13">
        <f>SUM(Tabel1[[#This Row],[ Baaseelarve 2025]:[Muudatus5]])</f>
        <v>3954242</v>
      </c>
    </row>
    <row r="9" spans="1:10" x14ac:dyDescent="0.25">
      <c r="A9" s="12" t="s">
        <v>7</v>
      </c>
      <c r="B9" s="2" t="s">
        <v>10</v>
      </c>
      <c r="C9" s="2" t="s">
        <v>11</v>
      </c>
      <c r="D9" s="3">
        <v>101100</v>
      </c>
      <c r="E9" s="3">
        <v>0</v>
      </c>
      <c r="F9" s="3">
        <v>18500</v>
      </c>
      <c r="G9" s="3">
        <v>67800</v>
      </c>
      <c r="H9" s="3">
        <v>0</v>
      </c>
      <c r="I9" s="3">
        <v>30000</v>
      </c>
      <c r="J9" s="13">
        <f>SUM(Tabel1[[#This Row],[ Baaseelarve 2025]:[Muudatus5]])</f>
        <v>217400</v>
      </c>
    </row>
    <row r="10" spans="1:10" x14ac:dyDescent="0.25">
      <c r="A10" s="12" t="s">
        <v>7</v>
      </c>
      <c r="B10" s="2" t="s">
        <v>10</v>
      </c>
      <c r="C10" s="2" t="s">
        <v>37</v>
      </c>
      <c r="D10" s="3">
        <v>10000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13">
        <f>SUM(Tabel1[[#This Row],[ Baaseelarve 2025]:[Muudatus5]])</f>
        <v>10000</v>
      </c>
    </row>
    <row r="11" spans="1:10" x14ac:dyDescent="0.25">
      <c r="A11" s="12" t="s">
        <v>7</v>
      </c>
      <c r="B11" s="2" t="s">
        <v>16</v>
      </c>
      <c r="C11" s="2" t="s">
        <v>64</v>
      </c>
      <c r="D11" s="3">
        <v>38767</v>
      </c>
      <c r="E11" s="3">
        <v>0</v>
      </c>
      <c r="F11" s="3">
        <v>4618</v>
      </c>
      <c r="G11" s="3">
        <v>2200</v>
      </c>
      <c r="H11" s="3">
        <v>0</v>
      </c>
      <c r="I11" s="3">
        <v>0</v>
      </c>
      <c r="J11" s="13">
        <f>SUM(Tabel1[[#This Row],[ Baaseelarve 2025]:[Muudatus5]])</f>
        <v>45585</v>
      </c>
    </row>
    <row r="12" spans="1:10" x14ac:dyDescent="0.25">
      <c r="A12" s="12" t="s">
        <v>7</v>
      </c>
      <c r="B12" s="2" t="s">
        <v>16</v>
      </c>
      <c r="C12" s="2" t="s">
        <v>51</v>
      </c>
      <c r="D12" s="3">
        <v>3836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13">
        <f>SUM(Tabel1[[#This Row],[ Baaseelarve 2025]:[Muudatus5]])</f>
        <v>3836</v>
      </c>
    </row>
    <row r="13" spans="1:10" x14ac:dyDescent="0.25">
      <c r="A13" s="12" t="s">
        <v>7</v>
      </c>
      <c r="B13" s="2" t="s">
        <v>16</v>
      </c>
      <c r="C13" s="2" t="s">
        <v>52</v>
      </c>
      <c r="D13" s="3">
        <v>9000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13">
        <f>SUM(Tabel1[[#This Row],[ Baaseelarve 2025]:[Muudatus5]])</f>
        <v>9000</v>
      </c>
    </row>
    <row r="14" spans="1:10" x14ac:dyDescent="0.25">
      <c r="A14" s="12" t="s">
        <v>7</v>
      </c>
      <c r="B14" s="2" t="s">
        <v>18</v>
      </c>
      <c r="C14" s="2" t="s">
        <v>17</v>
      </c>
      <c r="D14" s="3">
        <v>17600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13">
        <f>SUM(Tabel1[[#This Row],[ Baaseelarve 2025]:[Muudatus5]])</f>
        <v>17600</v>
      </c>
    </row>
    <row r="15" spans="1:10" x14ac:dyDescent="0.25">
      <c r="A15" s="12" t="s">
        <v>7</v>
      </c>
      <c r="B15" s="2" t="s">
        <v>35</v>
      </c>
      <c r="C15" s="2" t="s">
        <v>34</v>
      </c>
      <c r="D15" s="3">
        <v>33000</v>
      </c>
      <c r="E15" s="3">
        <v>0</v>
      </c>
      <c r="F15" s="3">
        <v>0</v>
      </c>
      <c r="G15" s="3">
        <v>10500</v>
      </c>
      <c r="H15" s="3">
        <v>0</v>
      </c>
      <c r="I15" s="3">
        <v>0</v>
      </c>
      <c r="J15" s="13">
        <f>SUM(Tabel1[[#This Row],[ Baaseelarve 2025]:[Muudatus5]])</f>
        <v>43500</v>
      </c>
    </row>
    <row r="16" spans="1:10" x14ac:dyDescent="0.25">
      <c r="A16" s="12" t="s">
        <v>7</v>
      </c>
      <c r="B16" s="2" t="s">
        <v>12</v>
      </c>
      <c r="C16" s="2" t="s">
        <v>11</v>
      </c>
      <c r="D16" s="3">
        <v>98550</v>
      </c>
      <c r="E16" s="3">
        <v>0</v>
      </c>
      <c r="F16" s="3">
        <v>885</v>
      </c>
      <c r="G16" s="3">
        <v>0</v>
      </c>
      <c r="H16" s="3">
        <v>0</v>
      </c>
      <c r="I16" s="3">
        <v>0</v>
      </c>
      <c r="J16" s="13">
        <f>SUM(Tabel1[[#This Row],[ Baaseelarve 2025]:[Muudatus5]])</f>
        <v>99435</v>
      </c>
    </row>
    <row r="17" spans="1:10" x14ac:dyDescent="0.25">
      <c r="A17" s="12" t="s">
        <v>7</v>
      </c>
      <c r="B17" s="2" t="s">
        <v>12</v>
      </c>
      <c r="C17" s="2" t="s">
        <v>34</v>
      </c>
      <c r="D17" s="3">
        <v>31800</v>
      </c>
      <c r="E17" s="3">
        <v>3000</v>
      </c>
      <c r="F17" s="3">
        <v>0</v>
      </c>
      <c r="G17" s="3">
        <v>-1774</v>
      </c>
      <c r="H17" s="3">
        <v>0</v>
      </c>
      <c r="I17" s="3">
        <v>0</v>
      </c>
      <c r="J17" s="13">
        <f>SUM(Tabel1[[#This Row],[ Baaseelarve 2025]:[Muudatus5]])</f>
        <v>33026</v>
      </c>
    </row>
    <row r="18" spans="1:10" x14ac:dyDescent="0.25">
      <c r="A18" s="12" t="s">
        <v>7</v>
      </c>
      <c r="B18" s="2" t="s">
        <v>12</v>
      </c>
      <c r="C18" s="2" t="s">
        <v>38</v>
      </c>
      <c r="D18" s="3">
        <v>347657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13">
        <f>SUM(Tabel1[[#This Row],[ Baaseelarve 2025]:[Muudatus5]])</f>
        <v>347657</v>
      </c>
    </row>
    <row r="19" spans="1:10" x14ac:dyDescent="0.25">
      <c r="A19" s="12" t="s">
        <v>7</v>
      </c>
      <c r="B19" s="2" t="s">
        <v>12</v>
      </c>
      <c r="C19" s="2" t="s">
        <v>60</v>
      </c>
      <c r="D19" s="3">
        <v>115000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13">
        <f>SUM(Tabel1[[#This Row],[ Baaseelarve 2025]:[Muudatus5]])</f>
        <v>115000</v>
      </c>
    </row>
    <row r="20" spans="1:10" x14ac:dyDescent="0.25">
      <c r="A20" s="12" t="s">
        <v>7</v>
      </c>
      <c r="B20" s="2" t="s">
        <v>36</v>
      </c>
      <c r="C20" s="2" t="s">
        <v>34</v>
      </c>
      <c r="D20" s="3">
        <v>500</v>
      </c>
      <c r="E20" s="3">
        <v>0</v>
      </c>
      <c r="F20" s="3">
        <v>0</v>
      </c>
      <c r="G20" s="3">
        <v>174</v>
      </c>
      <c r="H20" s="3">
        <v>0</v>
      </c>
      <c r="I20" s="3">
        <v>0</v>
      </c>
      <c r="J20" s="13">
        <f>SUM(Tabel1[[#This Row],[ Baaseelarve 2025]:[Muudatus5]])</f>
        <v>674</v>
      </c>
    </row>
    <row r="21" spans="1:10" x14ac:dyDescent="0.25">
      <c r="A21" s="12" t="s">
        <v>7</v>
      </c>
      <c r="B21" s="2" t="s">
        <v>8</v>
      </c>
      <c r="C21" s="2" t="s">
        <v>39</v>
      </c>
      <c r="D21" s="3">
        <v>35000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13">
        <f>SUM(Tabel1[[#This Row],[ Baaseelarve 2025]:[Muudatus5]])</f>
        <v>35000</v>
      </c>
    </row>
    <row r="22" spans="1:10" x14ac:dyDescent="0.25">
      <c r="A22" s="12" t="s">
        <v>7</v>
      </c>
      <c r="B22" s="2" t="s">
        <v>21</v>
      </c>
      <c r="C22" s="2" t="s">
        <v>31</v>
      </c>
      <c r="D22" s="3">
        <v>51469</v>
      </c>
      <c r="E22" s="3">
        <v>2500</v>
      </c>
      <c r="F22" s="3">
        <v>0</v>
      </c>
      <c r="G22" s="3">
        <v>1600</v>
      </c>
      <c r="H22" s="3">
        <v>0</v>
      </c>
      <c r="I22" s="3">
        <v>20000</v>
      </c>
      <c r="J22" s="13">
        <f>SUM(Tabel1[[#This Row],[ Baaseelarve 2025]:[Muudatus5]])</f>
        <v>75569</v>
      </c>
    </row>
    <row r="23" spans="1:10" x14ac:dyDescent="0.25">
      <c r="A23" s="12" t="s">
        <v>7</v>
      </c>
      <c r="B23" s="2" t="s">
        <v>22</v>
      </c>
      <c r="C23" s="2" t="s">
        <v>19</v>
      </c>
      <c r="D23" s="3">
        <v>1016420</v>
      </c>
      <c r="E23" s="3">
        <v>0</v>
      </c>
      <c r="F23" s="3">
        <v>0</v>
      </c>
      <c r="G23" s="3">
        <v>44901</v>
      </c>
      <c r="H23" s="3">
        <v>0</v>
      </c>
      <c r="I23" s="3">
        <v>0</v>
      </c>
      <c r="J23" s="13">
        <f>SUM(Tabel1[[#This Row],[ Baaseelarve 2025]:[Muudatus5]])</f>
        <v>1061321</v>
      </c>
    </row>
    <row r="24" spans="1:10" x14ac:dyDescent="0.25">
      <c r="A24" s="12" t="s">
        <v>7</v>
      </c>
      <c r="B24" s="2" t="s">
        <v>23</v>
      </c>
      <c r="C24" s="2" t="s">
        <v>19</v>
      </c>
      <c r="D24" s="3">
        <v>19200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13">
        <f>SUM(Tabel1[[#This Row],[ Baaseelarve 2025]:[Muudatus5]])</f>
        <v>19200</v>
      </c>
    </row>
    <row r="25" spans="1:10" x14ac:dyDescent="0.25">
      <c r="A25" s="12" t="s">
        <v>7</v>
      </c>
      <c r="B25" s="2" t="s">
        <v>33</v>
      </c>
      <c r="C25" s="2" t="s">
        <v>32</v>
      </c>
      <c r="D25" s="3">
        <v>37000</v>
      </c>
      <c r="E25" s="3">
        <v>0</v>
      </c>
      <c r="F25" s="3">
        <v>0</v>
      </c>
      <c r="G25" s="3">
        <v>8930</v>
      </c>
      <c r="H25" s="3">
        <v>0</v>
      </c>
      <c r="I25" s="3">
        <v>2500</v>
      </c>
      <c r="J25" s="13">
        <f>SUM(Tabel1[[#This Row],[ Baaseelarve 2025]:[Muudatus5]])</f>
        <v>48430</v>
      </c>
    </row>
    <row r="26" spans="1:10" x14ac:dyDescent="0.25">
      <c r="A26" s="12" t="s">
        <v>7</v>
      </c>
      <c r="B26" s="2" t="s">
        <v>65</v>
      </c>
      <c r="C26" s="2" t="s">
        <v>19</v>
      </c>
      <c r="D26" s="3">
        <v>565331</v>
      </c>
      <c r="E26" s="3">
        <v>0</v>
      </c>
      <c r="F26" s="3">
        <v>0</v>
      </c>
      <c r="G26" s="3">
        <v>42000</v>
      </c>
      <c r="H26" s="3">
        <v>0</v>
      </c>
      <c r="I26" s="3">
        <v>0</v>
      </c>
      <c r="J26" s="13">
        <f>SUM(Tabel1[[#This Row],[ Baaseelarve 2025]:[Muudatus5]])</f>
        <v>607331</v>
      </c>
    </row>
    <row r="27" spans="1:10" x14ac:dyDescent="0.25">
      <c r="A27" s="12" t="s">
        <v>7</v>
      </c>
      <c r="B27" s="2" t="s">
        <v>24</v>
      </c>
      <c r="C27" s="2" t="s">
        <v>19</v>
      </c>
      <c r="D27" s="3">
        <v>156310</v>
      </c>
      <c r="E27" s="3">
        <v>0</v>
      </c>
      <c r="F27" s="3">
        <v>0</v>
      </c>
      <c r="G27" s="3">
        <v>-20000</v>
      </c>
      <c r="H27" s="3">
        <v>0</v>
      </c>
      <c r="I27" s="3">
        <v>0</v>
      </c>
      <c r="J27" s="13">
        <f>SUM(Tabel1[[#This Row],[ Baaseelarve 2025]:[Muudatus5]])</f>
        <v>136310</v>
      </c>
    </row>
    <row r="28" spans="1:10" x14ac:dyDescent="0.25">
      <c r="A28" s="12" t="s">
        <v>7</v>
      </c>
      <c r="B28" s="2" t="s">
        <v>25</v>
      </c>
      <c r="C28" s="2" t="s">
        <v>31</v>
      </c>
      <c r="D28" s="3">
        <v>5500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13">
        <f>SUM(Tabel1[[#This Row],[ Baaseelarve 2025]:[Muudatus5]])</f>
        <v>5500</v>
      </c>
    </row>
    <row r="29" spans="1:10" x14ac:dyDescent="0.25">
      <c r="A29" s="12" t="s">
        <v>7</v>
      </c>
      <c r="B29" s="2" t="s">
        <v>26</v>
      </c>
      <c r="C29" s="2" t="s">
        <v>31</v>
      </c>
      <c r="D29" s="3">
        <v>61700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13">
        <f>SUM(Tabel1[[#This Row],[ Baaseelarve 2025]:[Muudatus5]])</f>
        <v>61700</v>
      </c>
    </row>
    <row r="30" spans="1:10" x14ac:dyDescent="0.25">
      <c r="A30" s="12" t="s">
        <v>7</v>
      </c>
      <c r="B30" s="2" t="s">
        <v>66</v>
      </c>
      <c r="C30" s="2" t="s">
        <v>15</v>
      </c>
      <c r="D30" s="3">
        <v>12000</v>
      </c>
      <c r="E30" s="3">
        <v>850</v>
      </c>
      <c r="F30" s="3">
        <v>0</v>
      </c>
      <c r="G30" s="3">
        <v>-150</v>
      </c>
      <c r="H30" s="3">
        <v>0</v>
      </c>
      <c r="I30" s="3">
        <v>0</v>
      </c>
      <c r="J30" s="13">
        <f>SUM(Tabel1[[#This Row],[ Baaseelarve 2025]:[Muudatus5]])</f>
        <v>12700</v>
      </c>
    </row>
    <row r="31" spans="1:10" x14ac:dyDescent="0.25">
      <c r="A31" s="12" t="s">
        <v>7</v>
      </c>
      <c r="B31" s="2" t="s">
        <v>66</v>
      </c>
      <c r="C31" s="2" t="s">
        <v>19</v>
      </c>
      <c r="D31" s="3">
        <v>178222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13">
        <f>SUM(Tabel1[[#This Row],[ Baaseelarve 2025]:[Muudatus5]])</f>
        <v>178222</v>
      </c>
    </row>
    <row r="32" spans="1:10" x14ac:dyDescent="0.25">
      <c r="A32" s="12" t="s">
        <v>7</v>
      </c>
      <c r="B32" s="2" t="s">
        <v>66</v>
      </c>
      <c r="C32" s="2" t="s">
        <v>53</v>
      </c>
      <c r="D32" s="3">
        <v>14000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13">
        <f>SUM(Tabel1[[#This Row],[ Baaseelarve 2025]:[Muudatus5]])</f>
        <v>14000</v>
      </c>
    </row>
    <row r="33" spans="1:10" x14ac:dyDescent="0.25">
      <c r="A33" s="12" t="s">
        <v>7</v>
      </c>
      <c r="B33" s="2" t="s">
        <v>27</v>
      </c>
      <c r="C33" s="2" t="s">
        <v>19</v>
      </c>
      <c r="D33" s="3">
        <v>9588627</v>
      </c>
      <c r="E33" s="3">
        <v>0</v>
      </c>
      <c r="F33" s="3">
        <v>90313</v>
      </c>
      <c r="G33" s="3">
        <v>-255380</v>
      </c>
      <c r="H33" s="3">
        <v>88900</v>
      </c>
      <c r="I33" s="3">
        <v>0</v>
      </c>
      <c r="J33" s="13">
        <f>SUM(Tabel1[[#This Row],[ Baaseelarve 2025]:[Muudatus5]])</f>
        <v>9512460</v>
      </c>
    </row>
    <row r="34" spans="1:10" x14ac:dyDescent="0.25">
      <c r="A34" s="12" t="s">
        <v>7</v>
      </c>
      <c r="B34" s="2" t="s">
        <v>28</v>
      </c>
      <c r="C34" s="2" t="s">
        <v>53</v>
      </c>
      <c r="D34" s="3">
        <v>3560</v>
      </c>
      <c r="E34" s="3">
        <v>0</v>
      </c>
      <c r="F34" s="3">
        <v>0</v>
      </c>
      <c r="G34" s="3">
        <v>1686</v>
      </c>
      <c r="H34" s="3">
        <v>0</v>
      </c>
      <c r="I34" s="3">
        <v>0</v>
      </c>
      <c r="J34" s="13">
        <f>SUM(Tabel1[[#This Row],[ Baaseelarve 2025]:[Muudatus5]])</f>
        <v>5246</v>
      </c>
    </row>
    <row r="35" spans="1:10" x14ac:dyDescent="0.25">
      <c r="A35" s="12" t="s">
        <v>7</v>
      </c>
      <c r="B35" s="2" t="s">
        <v>13</v>
      </c>
      <c r="C35" s="2" t="s">
        <v>11</v>
      </c>
      <c r="D35" s="3">
        <v>75500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13">
        <f>SUM(Tabel1[[#This Row],[ Baaseelarve 2025]:[Muudatus5]])</f>
        <v>75500</v>
      </c>
    </row>
    <row r="36" spans="1:10" x14ac:dyDescent="0.25">
      <c r="A36" s="12" t="s">
        <v>7</v>
      </c>
      <c r="B36" s="2" t="s">
        <v>41</v>
      </c>
      <c r="C36" s="2" t="s">
        <v>11</v>
      </c>
      <c r="D36" s="3">
        <v>0</v>
      </c>
      <c r="E36" s="3">
        <v>0</v>
      </c>
      <c r="F36" s="3">
        <v>0</v>
      </c>
      <c r="G36" s="3">
        <v>0</v>
      </c>
      <c r="H36" s="3">
        <v>26100</v>
      </c>
      <c r="I36" s="3">
        <v>-26100</v>
      </c>
      <c r="J36" s="13">
        <f>SUM(Tabel1[[#This Row],[ Baaseelarve 2025]:[Muudatus5]])</f>
        <v>0</v>
      </c>
    </row>
    <row r="37" spans="1:10" x14ac:dyDescent="0.25">
      <c r="A37" s="12" t="s">
        <v>7</v>
      </c>
      <c r="B37" s="2" t="s">
        <v>14</v>
      </c>
      <c r="C37" s="2" t="s">
        <v>11</v>
      </c>
      <c r="D37" s="3">
        <v>147000</v>
      </c>
      <c r="E37" s="3">
        <v>0</v>
      </c>
      <c r="F37" s="3">
        <v>10000</v>
      </c>
      <c r="G37" s="3">
        <v>0</v>
      </c>
      <c r="H37" s="3">
        <v>0</v>
      </c>
      <c r="I37" s="3">
        <v>0</v>
      </c>
      <c r="J37" s="13">
        <f>SUM(Tabel1[[#This Row],[ Baaseelarve 2025]:[Muudatus5]])</f>
        <v>157000</v>
      </c>
    </row>
    <row r="38" spans="1:10" x14ac:dyDescent="0.25">
      <c r="A38" s="12" t="s">
        <v>7</v>
      </c>
      <c r="B38" s="2" t="s">
        <v>54</v>
      </c>
      <c r="C38" s="2" t="s">
        <v>19</v>
      </c>
      <c r="D38" s="3">
        <v>245900</v>
      </c>
      <c r="E38" s="3">
        <v>0</v>
      </c>
      <c r="F38" s="3">
        <v>0</v>
      </c>
      <c r="G38" s="3">
        <v>-39000</v>
      </c>
      <c r="H38" s="3">
        <v>0</v>
      </c>
      <c r="I38" s="3">
        <v>450</v>
      </c>
      <c r="J38" s="13">
        <f>SUM(Tabel1[[#This Row],[ Baaseelarve 2025]:[Muudatus5]])</f>
        <v>207350</v>
      </c>
    </row>
    <row r="39" spans="1:10" x14ac:dyDescent="0.25">
      <c r="A39" s="12" t="s">
        <v>7</v>
      </c>
      <c r="B39" s="2" t="s">
        <v>29</v>
      </c>
      <c r="C39" s="2" t="s">
        <v>19</v>
      </c>
      <c r="D39" s="3">
        <v>53000</v>
      </c>
      <c r="E39" s="3">
        <v>0</v>
      </c>
      <c r="F39" s="3">
        <v>0</v>
      </c>
      <c r="G39" s="3">
        <v>9217</v>
      </c>
      <c r="H39" s="3">
        <v>0</v>
      </c>
      <c r="I39" s="3">
        <v>3000</v>
      </c>
      <c r="J39" s="13">
        <f>SUM(Tabel1[[#This Row],[ Baaseelarve 2025]:[Muudatus5]])</f>
        <v>65217</v>
      </c>
    </row>
    <row r="40" spans="1:10" x14ac:dyDescent="0.25">
      <c r="A40" s="12" t="s">
        <v>7</v>
      </c>
      <c r="B40" s="2" t="s">
        <v>30</v>
      </c>
      <c r="C40" s="2" t="s">
        <v>9</v>
      </c>
      <c r="D40" s="3">
        <v>0</v>
      </c>
      <c r="E40" s="3">
        <v>0</v>
      </c>
      <c r="F40" s="3">
        <v>0</v>
      </c>
      <c r="G40" s="3">
        <v>1100</v>
      </c>
      <c r="H40" s="3">
        <v>0</v>
      </c>
      <c r="I40" s="3">
        <v>0</v>
      </c>
      <c r="J40" s="13">
        <f>SUM(Tabel1[[#This Row],[ Baaseelarve 2025]:[Muudatus5]])</f>
        <v>1100</v>
      </c>
    </row>
    <row r="41" spans="1:10" x14ac:dyDescent="0.25">
      <c r="A41" s="12" t="s">
        <v>7</v>
      </c>
      <c r="B41" s="2" t="s">
        <v>30</v>
      </c>
      <c r="C41" s="2" t="s">
        <v>31</v>
      </c>
      <c r="D41" s="3">
        <v>10000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13">
        <f>SUM(Tabel1[[#This Row],[ Baaseelarve 2025]:[Muudatus5]])</f>
        <v>10000</v>
      </c>
    </row>
    <row r="42" spans="1:10" x14ac:dyDescent="0.25">
      <c r="A42" s="12" t="s">
        <v>61</v>
      </c>
      <c r="B42" s="2" t="s">
        <v>55</v>
      </c>
      <c r="C42" s="2" t="s">
        <v>11</v>
      </c>
      <c r="D42" s="3">
        <v>0</v>
      </c>
      <c r="E42" s="3">
        <v>37800</v>
      </c>
      <c r="F42" s="3">
        <v>11000</v>
      </c>
      <c r="G42" s="3">
        <v>-9517</v>
      </c>
      <c r="H42" s="3">
        <v>0</v>
      </c>
      <c r="I42" s="3">
        <v>0</v>
      </c>
      <c r="J42" s="13">
        <f>SUM(Tabel1[[#This Row],[ Baaseelarve 2025]:[Muudatus5]])</f>
        <v>39283</v>
      </c>
    </row>
    <row r="43" spans="1:10" x14ac:dyDescent="0.25">
      <c r="A43" s="14" t="s">
        <v>40</v>
      </c>
      <c r="B43" s="4" t="s">
        <v>41</v>
      </c>
      <c r="C43" s="4" t="s">
        <v>11</v>
      </c>
      <c r="D43" s="3">
        <v>8517440.5668333322</v>
      </c>
      <c r="E43" s="3">
        <v>0</v>
      </c>
      <c r="F43" s="3">
        <v>0</v>
      </c>
      <c r="G43" s="3">
        <v>0</v>
      </c>
      <c r="H43" s="3">
        <v>0</v>
      </c>
      <c r="I43" s="3">
        <v>47000</v>
      </c>
      <c r="J43" s="13">
        <f>SUM(Tabel1[[#This Row],[ Baaseelarve 2025]:[Muudatus5]])</f>
        <v>8564440.5668333322</v>
      </c>
    </row>
    <row r="44" spans="1:10" x14ac:dyDescent="0.25">
      <c r="A44" s="14" t="s">
        <v>42</v>
      </c>
      <c r="B44" s="4" t="s">
        <v>44</v>
      </c>
      <c r="C44" s="4" t="s">
        <v>43</v>
      </c>
      <c r="D44" s="3">
        <v>2500</v>
      </c>
      <c r="E44" s="3">
        <v>0</v>
      </c>
      <c r="F44" s="3">
        <v>1732</v>
      </c>
      <c r="G44" s="3">
        <v>0</v>
      </c>
      <c r="H44" s="3">
        <v>0</v>
      </c>
      <c r="I44" s="3">
        <v>0</v>
      </c>
      <c r="J44" s="13">
        <f>SUM(Tabel1[[#This Row],[ Baaseelarve 2025]:[Muudatus5]])</f>
        <v>4232</v>
      </c>
    </row>
    <row r="45" spans="1:10" x14ac:dyDescent="0.25">
      <c r="A45" s="14" t="s">
        <v>45</v>
      </c>
      <c r="B45" s="4" t="s">
        <v>46</v>
      </c>
      <c r="C45" s="4" t="s">
        <v>38</v>
      </c>
      <c r="D45" s="3">
        <v>178881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13">
        <f>SUM(Tabel1[[#This Row],[ Baaseelarve 2025]:[Muudatus5]])</f>
        <v>178881</v>
      </c>
    </row>
    <row r="46" spans="1:10" ht="15.75" thickBot="1" x14ac:dyDescent="0.3">
      <c r="A46" s="15" t="s">
        <v>47</v>
      </c>
      <c r="B46" s="5" t="s">
        <v>48</v>
      </c>
      <c r="C46" s="5"/>
      <c r="D46" s="6">
        <v>31100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f>SUM(Tabel1[[#This Row],[ Baaseelarve 2025]:[Muudatus5]])</f>
        <v>31100</v>
      </c>
    </row>
    <row r="47" spans="1:10" ht="15.75" thickTop="1" x14ac:dyDescent="0.25">
      <c r="A47" s="1" t="s">
        <v>49</v>
      </c>
      <c r="D47" s="16">
        <f>SUBTOTAL(109,Tabel1[[ Baaseelarve 2025]])</f>
        <v>28112868.669369999</v>
      </c>
      <c r="E47" s="16">
        <f>SUBTOTAL(109,Tabel1[[ Muudatus1]])</f>
        <v>42800</v>
      </c>
      <c r="F47" s="16">
        <f>SUBTOTAL(109,Tabel1[[ Ülekantavad vahendid]])</f>
        <v>146772</v>
      </c>
      <c r="G47" s="16">
        <f>SUBTOTAL(109,Tabel1[[ Muudatus3]])</f>
        <v>-231817</v>
      </c>
      <c r="H47" s="16">
        <f>SUBTOTAL(109,Tabel1[Ülekantavate vahendite korrigeerimine])</f>
        <v>115000</v>
      </c>
      <c r="I47" s="16">
        <f>SUBTOTAL(109,Tabel1[Muudatus5])</f>
        <v>74920</v>
      </c>
      <c r="J47" s="16">
        <f>SUBTOTAL(109,Tabel1[[ Lõplik eelarve]])</f>
        <v>28260543.669369999</v>
      </c>
    </row>
    <row r="50" spans="4:10" x14ac:dyDescent="0.25">
      <c r="D50" s="16"/>
      <c r="E50" s="16"/>
      <c r="F50" s="16"/>
      <c r="G50" s="16"/>
      <c r="H50" s="16"/>
      <c r="I50" s="16"/>
      <c r="J50" s="16"/>
    </row>
    <row r="51" spans="4:10" x14ac:dyDescent="0.25">
      <c r="D51" s="16"/>
      <c r="E51" s="16"/>
      <c r="F51" s="16"/>
      <c r="G51" s="16"/>
      <c r="H51" s="16"/>
      <c r="I51" s="16"/>
      <c r="J51" s="16"/>
    </row>
  </sheetData>
  <phoneticPr fontId="3" type="noConversion"/>
  <pageMargins left="0.70866141732283472" right="0.31496062992125984" top="0.51181102362204722" bottom="0.51181102362204722" header="0.31496062992125984" footer="0.31496062992125984"/>
  <pageSetup paperSize="9" scale="83" fitToHeight="2" orientation="landscape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aa4321a880081ff12d83873234d104df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1dd54686d9dc07dd3637e06621daab0d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Props1.xml><?xml version="1.0" encoding="utf-8"?>
<ds:datastoreItem xmlns:ds="http://schemas.openxmlformats.org/officeDocument/2006/customXml" ds:itemID="{7C9DF9F8-A352-4DB6-814A-A7FCD5B8ED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FE622B-3790-4E77-A9BB-36B8F3CBC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C98184-D09E-482A-83D5-3377E9066FDE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2025-12-15T07:18:55Z</cp:lastPrinted>
  <dcterms:created xsi:type="dcterms:W3CDTF">2025-02-03T12:07:58Z</dcterms:created>
  <dcterms:modified xsi:type="dcterms:W3CDTF">2026-01-05T08:30:35Z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2025-06-03T05:37:25Z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5ec2474f-2aa6-4c95-b234-0b36a84263cc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237400</vt:r8>
  </property>
  <property fmtid="{D5CDD505-2E9C-101B-9397-08002B2CF9AE}" pid="12" name="MediaServiceImageTags">
    <vt:lpwstr/>
  </property>
</Properties>
</file>